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345" yWindow="0" windowWidth="14310" windowHeight="12825" firstSheet="1" activeTab="1"/>
  </bookViews>
  <sheets>
    <sheet name="Лист1" sheetId="1" r:id="rId1"/>
    <sheet name="Благоустройство" sheetId="3" r:id="rId2"/>
  </sheets>
  <definedNames>
    <definedName name="_xlnm.Print_Area" localSheetId="1">Благоустройство!$A$5:$D$53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3" l="1"/>
  <c r="D25" i="3"/>
  <c r="D24" i="3"/>
  <c r="C24" i="3"/>
  <c r="D42" i="3" l="1"/>
  <c r="D38" i="3"/>
  <c r="D36" i="3"/>
  <c r="D31" i="3"/>
  <c r="D29" i="3"/>
  <c r="D23" i="3"/>
  <c r="D21" i="3"/>
  <c r="D12" i="3"/>
  <c r="F25" i="1"/>
  <c r="F24" i="1"/>
  <c r="F17" i="1"/>
  <c r="F18" i="1"/>
  <c r="F21" i="1"/>
  <c r="F22" i="1"/>
  <c r="F16" i="1"/>
  <c r="F15" i="1"/>
  <c r="A16" i="1"/>
  <c r="A17" i="1"/>
  <c r="A18" i="1"/>
  <c r="A19" i="1"/>
  <c r="A20" i="1"/>
  <c r="A21" i="1"/>
  <c r="A22" i="1"/>
  <c r="A23" i="1"/>
  <c r="A24" i="1"/>
  <c r="A25" i="1"/>
  <c r="A26" i="1"/>
  <c r="A7" i="1"/>
  <c r="A8" i="1"/>
  <c r="A9" i="1"/>
  <c r="A10" i="1"/>
  <c r="A11" i="1"/>
  <c r="A12" i="1"/>
  <c r="D7" i="1"/>
  <c r="F7" i="1"/>
  <c r="F26" i="1"/>
  <c r="F23" i="1"/>
  <c r="F20" i="1"/>
  <c r="F19" i="1"/>
  <c r="F27" i="1"/>
  <c r="F6" i="1"/>
  <c r="F8" i="1"/>
  <c r="F9" i="1"/>
  <c r="F10" i="1"/>
  <c r="F11" i="1"/>
  <c r="F12" i="1"/>
  <c r="F13" i="1"/>
  <c r="F28" i="1"/>
  <c r="F29" i="1"/>
</calcChain>
</file>

<file path=xl/sharedStrings.xml><?xml version="1.0" encoding="utf-8"?>
<sst xmlns="http://schemas.openxmlformats.org/spreadsheetml/2006/main" count="169" uniqueCount="120">
  <si>
    <t>№
п/п</t>
  </si>
  <si>
    <t>Наименование</t>
  </si>
  <si>
    <t>Ед.
Изм.</t>
  </si>
  <si>
    <t>Кол
-во</t>
  </si>
  <si>
    <t>Цена,
руб.</t>
  </si>
  <si>
    <t>Ст-ть,
руб.</t>
  </si>
  <si>
    <t>м3.</t>
  </si>
  <si>
    <t>м2</t>
  </si>
  <si>
    <t>компл.</t>
  </si>
  <si>
    <t>Всего по материалам:</t>
  </si>
  <si>
    <t>Монтажные работы:</t>
  </si>
  <si>
    <t>ИТОГО монтажных работ:</t>
  </si>
  <si>
    <t>ВСЕГО:</t>
  </si>
  <si>
    <t>В том числе НДС 18%:</t>
  </si>
  <si>
    <t>м3</t>
  </si>
  <si>
    <t>Устройство бетонного основания толщ. 0,15 м
с армированием дорожной сеткой</t>
  </si>
  <si>
    <t>Пленка полиэтиленовая 100 МКМ(рул 300м)</t>
  </si>
  <si>
    <t>Ручная подчистка дорожного корыта</t>
  </si>
  <si>
    <t>Дорожная сетка 100х100мм, толщ.- 6мм</t>
  </si>
  <si>
    <t>Разработка грунта под дорожное корыто</t>
  </si>
  <si>
    <t>Засыпка обочин дороги щебнем 0,15 м с трамбовкой</t>
  </si>
  <si>
    <t>Доставка материалов</t>
  </si>
  <si>
    <t>Такелажные работы</t>
  </si>
  <si>
    <t>Расходный материал(опалубка, крепеж, прочие расх.)</t>
  </si>
  <si>
    <t>Лаборатория по песку</t>
  </si>
  <si>
    <t>Лаборатория по бетонному основанию</t>
  </si>
  <si>
    <t>Основание, щебень известковый 40-80</t>
  </si>
  <si>
    <t>Пленка укрывочная 60 МКМ(рул 300м)</t>
  </si>
  <si>
    <t>шт</t>
  </si>
  <si>
    <t>Бетон В15 с учетом потерь 5%</t>
  </si>
  <si>
    <t>Засыпка дорожного корыта песком 0,3 м с трамбовкой виброкатком</t>
  </si>
  <si>
    <t>Укладка укрывочного слоя        (пленка 60 МКМ)</t>
  </si>
  <si>
    <t>Укладка подстилающего слоя  (пленка 100 МКМ)</t>
  </si>
  <si>
    <t>Основание, песок с коэф 1,17</t>
  </si>
  <si>
    <t>Перемещение грунта, песка, щебня по территории площадки</t>
  </si>
  <si>
    <t>Устройство дорог 2-го пускового комплекса ( 700 м.кв.)</t>
  </si>
  <si>
    <t>м.п.</t>
  </si>
  <si>
    <t>Монтаж бортового камня БР 100.20.08</t>
  </si>
  <si>
    <t>№</t>
  </si>
  <si>
    <t>м/п</t>
  </si>
  <si>
    <t>1.</t>
  </si>
  <si>
    <t>2.1</t>
  </si>
  <si>
    <t>2.</t>
  </si>
  <si>
    <t>2.2</t>
  </si>
  <si>
    <t>3.</t>
  </si>
  <si>
    <t>5.</t>
  </si>
  <si>
    <t>4.</t>
  </si>
  <si>
    <t>6.</t>
  </si>
  <si>
    <t>6.1</t>
  </si>
  <si>
    <t>7.</t>
  </si>
  <si>
    <t>7.1</t>
  </si>
  <si>
    <t>Виды работ</t>
  </si>
  <si>
    <t>1.1</t>
  </si>
  <si>
    <t>3.1</t>
  </si>
  <si>
    <t>3.2</t>
  </si>
  <si>
    <t>4.1</t>
  </si>
  <si>
    <t>4.2</t>
  </si>
  <si>
    <t>5.1</t>
  </si>
  <si>
    <t>5.2</t>
  </si>
  <si>
    <t>6.2</t>
  </si>
  <si>
    <t>7.2</t>
  </si>
  <si>
    <t>Асфальтобетонное покрытие</t>
  </si>
  <si>
    <t>Дорожки пешеходные</t>
  </si>
  <si>
    <t>Отмостка</t>
  </si>
  <si>
    <t>Газон</t>
  </si>
  <si>
    <t>Благоустройство</t>
  </si>
  <si>
    <t>Земляные работы</t>
  </si>
  <si>
    <t>Планировка и уплотнение грунта в/плитами и в/катками</t>
  </si>
  <si>
    <t>Посев газона</t>
  </si>
  <si>
    <t>2.3</t>
  </si>
  <si>
    <t>3.3</t>
  </si>
  <si>
    <t>7.3</t>
  </si>
  <si>
    <t>6.3</t>
  </si>
  <si>
    <t>5.3</t>
  </si>
  <si>
    <t>5.4</t>
  </si>
  <si>
    <t>5.5</t>
  </si>
  <si>
    <t>4.3</t>
  </si>
  <si>
    <t>4.4</t>
  </si>
  <si>
    <t>4.5</t>
  </si>
  <si>
    <t>Разработка грунта</t>
  </si>
  <si>
    <t>1.2</t>
  </si>
  <si>
    <t>1.3</t>
  </si>
  <si>
    <t>Кол-во</t>
  </si>
  <si>
    <t>3.4</t>
  </si>
  <si>
    <t>3.5</t>
  </si>
  <si>
    <t>3.6</t>
  </si>
  <si>
    <t>Засыпка дорожного корыта песком 0,4 м с трамбовкой (песок Мк=2,5-2,0 Кф=6,0 м/сут ГОСТ 8736-93)</t>
  </si>
  <si>
    <t>Укладка асфальта 1 слой 0,13 м (асфальтобетон крупнозернистый, плотный тип 1 ТУ-400-24-107-91)</t>
  </si>
  <si>
    <t>Укладка асфальта 1 слой 0,04 м (асфальтобетон мелкозернистый, плотный марка 1, тип В ГОСТ 9128-97)</t>
  </si>
  <si>
    <t>Засыпка щебня 0,15 м с трамбовкой (щебень 400 фр 20-40 ГОСТ 8267-93)</t>
  </si>
  <si>
    <t>Засыпка дорожного корыта песком 0,35 м с трамбовкой (песок Мк=2,5-2,0 Кф=6,0 м/сут ГОСТ 8736-93)</t>
  </si>
  <si>
    <t>Устройство бетонного основания толщ. 0,12 м (бетон В15 Мрз-100) с армированием дорожной сеткой 100х100мм, толщ.- 4 мм</t>
  </si>
  <si>
    <t>ИТОГО:</t>
  </si>
  <si>
    <t>Устройство слоя из геотекстиля</t>
  </si>
  <si>
    <t>1.4</t>
  </si>
  <si>
    <t>Укладка бетонной плитки ГОСТ 17608-91 (6 см) с применением цементнопесчанной смеси сухой ТУ-400-24-114-78</t>
  </si>
  <si>
    <t>Установка бортового камня БР 100.20.08 ГОСТ 6665-91 с применением бетона В15 Мрз-100</t>
  </si>
  <si>
    <t>Установка бортового камня БР 100.30.15 ГОСТ 6665-91 с применением бетона В15 Мрз-100</t>
  </si>
  <si>
    <t>Установка скамьи садовой 1,5 м (образец дополнительно согласовывается с Заказчиком)</t>
  </si>
  <si>
    <t>Установка урны мусорной (образец дополнительно согласовывается с Заказчиком)</t>
  </si>
  <si>
    <t>Ед.
изм.</t>
  </si>
  <si>
    <t>Посадка акации розовой (1-2 м)</t>
  </si>
  <si>
    <t>к Договору № ___________________________ от ____ _______________ 2016 г.</t>
  </si>
  <si>
    <t>Расчет стоимости</t>
  </si>
  <si>
    <t>Генеральный директор ООО "ОДПС Сколково"</t>
  </si>
  <si>
    <t>____________________ А.С. Савченко</t>
  </si>
  <si>
    <t>____________________</t>
  </si>
  <si>
    <t>ИТОГО без НДС:</t>
  </si>
  <si>
    <t>НДС 18%:</t>
  </si>
  <si>
    <t xml:space="preserve">комплекса работ по благоустройству территории объекта «Поликлиника. Реконструкция здания бытового корпуса на территории ДО «Полет» под поликлинику на 
150 посещений в смену и подстанцию скорой медицинской помощи» по адресу: г.Москва, ИЦ «Сколково»
</t>
  </si>
  <si>
    <t>Цена за единицу, руб. без НДС</t>
  </si>
  <si>
    <t>Стоимость всего, руб. без НДС</t>
  </si>
  <si>
    <t>ВСЕГО с НДС:</t>
  </si>
  <si>
    <t>Завоз, укладка и выравнивание плодородного грунта 0,2 м</t>
  </si>
  <si>
    <t>Утилизация грунта</t>
  </si>
  <si>
    <t>Вывоз грунта</t>
  </si>
  <si>
    <t>1.5</t>
  </si>
  <si>
    <t>Приложение № 1</t>
  </si>
  <si>
    <t>Заказчик: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</si>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</sst>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8"/>
      <name val="Calibri"/>
      <family val="2"/>
    </font>
    <font>
      <b/>
      <i/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07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2" fillId="0" borderId="1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right"/>
    </xf>
    <xf numFmtId="0" fontId="2" fillId="0" borderId="3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wrapText="1" inden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left" indent="1"/>
    </xf>
    <xf numFmtId="4" fontId="1" fillId="2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left" indent="1"/>
    </xf>
    <xf numFmtId="4" fontId="1" fillId="0" borderId="1" xfId="0" applyNumberFormat="1" applyFont="1" applyFill="1" applyBorder="1" applyAlignment="1" applyProtection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0" fillId="0" borderId="0" xfId="0" applyNumberFormat="1" applyFont="1" applyFill="1" applyBorder="1" applyAlignment="1" applyProtection="1">
      <alignment vertical="top"/>
    </xf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inden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indent="1"/>
    </xf>
    <xf numFmtId="4" fontId="3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4" fontId="2" fillId="0" borderId="0" xfId="0" applyNumberFormat="1" applyFont="1" applyFill="1" applyBorder="1" applyAlignment="1" applyProtection="1">
      <alignment horizontal="left"/>
    </xf>
    <xf numFmtId="0" fontId="2" fillId="3" borderId="1" xfId="0" applyFont="1" applyFill="1" applyBorder="1" applyAlignment="1">
      <alignment horizontal="left" wrapText="1" indent="1"/>
    </xf>
    <xf numFmtId="4" fontId="2" fillId="3" borderId="1" xfId="0" applyNumberFormat="1" applyFont="1" applyFill="1" applyBorder="1" applyAlignment="1"/>
    <xf numFmtId="4" fontId="3" fillId="0" borderId="1" xfId="0" applyNumberFormat="1" applyFont="1" applyBorder="1" applyAlignment="1"/>
    <xf numFmtId="4" fontId="2" fillId="3" borderId="1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 applyProtection="1">
      <alignment vertical="top"/>
    </xf>
    <xf numFmtId="49" fontId="1" fillId="0" borderId="1" xfId="65" applyNumberFormat="1" applyFont="1" applyFill="1" applyBorder="1" applyAlignment="1">
      <alignment horizontal="center" vertical="center" wrapText="1"/>
    </xf>
    <xf numFmtId="164" fontId="1" fillId="0" borderId="1" xfId="63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 applyProtection="1">
      <alignment vertical="center" wrapText="1" shrinkToFit="1"/>
    </xf>
    <xf numFmtId="0" fontId="2" fillId="3" borderId="1" xfId="0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63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64" applyFont="1" applyFill="1" applyBorder="1" applyAlignment="1">
      <alignment wrapText="1"/>
    </xf>
    <xf numFmtId="0" fontId="11" fillId="0" borderId="0" xfId="66" applyFont="1" applyFill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2" fontId="11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63" applyFont="1" applyFill="1" applyBorder="1" applyAlignment="1" applyProtection="1">
      <alignment horizontal="right" wrapText="1"/>
    </xf>
    <xf numFmtId="49" fontId="1" fillId="5" borderId="1" xfId="0" applyNumberFormat="1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wrapText="1"/>
    </xf>
    <xf numFmtId="2" fontId="1" fillId="5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vertical="center" wrapText="1"/>
    </xf>
    <xf numFmtId="0" fontId="7" fillId="5" borderId="1" xfId="0" applyNumberFormat="1" applyFont="1" applyFill="1" applyBorder="1" applyAlignment="1" applyProtection="1">
      <alignment horizontal="center" vertical="center" wrapText="1"/>
    </xf>
    <xf numFmtId="2" fontId="7" fillId="5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" fillId="5" borderId="3" xfId="0" applyNumberFormat="1" applyFont="1" applyFill="1" applyBorder="1" applyAlignment="1" applyProtection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4" borderId="3" xfId="0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4" fontId="16" fillId="0" borderId="0" xfId="63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1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Fill="1" applyBorder="1" applyAlignment="1" applyProtection="1">
      <alignment horizontal="left" wrapText="1"/>
    </xf>
    <xf numFmtId="0" fontId="18" fillId="0" borderId="0" xfId="0" applyFont="1" applyAlignment="1">
      <alignment horizontal="left" wrapText="1"/>
    </xf>
    <xf numFmtId="0" fontId="12" fillId="0" borderId="0" xfId="0" applyNumberFormat="1" applyFont="1" applyFill="1" applyBorder="1" applyAlignment="1" applyProtection="1">
      <alignment horizontal="center" wrapText="1"/>
    </xf>
    <xf numFmtId="4" fontId="16" fillId="0" borderId="4" xfId="63" applyNumberFormat="1" applyFont="1" applyFill="1" applyBorder="1" applyAlignment="1">
      <alignment horizontal="center" vertical="center" wrapText="1"/>
    </xf>
    <xf numFmtId="164" fontId="17" fillId="0" borderId="0" xfId="63" applyFont="1" applyFill="1" applyBorder="1" applyAlignment="1" applyProtection="1">
      <alignment horizontal="right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</cellXfs>
  <cellStyles count="67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Обычный" xfId="0" builtinId="0"/>
    <cellStyle name="Обычный 2 2" xfId="66"/>
    <cellStyle name="Обычный 3" xfId="64"/>
    <cellStyle name="Обычный_Ireland_Calculation" xfId="65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Финансовый" xfId="6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66675</xdr:rowOff>
    </xdr:from>
    <xdr:to>
      <xdr:col>5</xdr:col>
      <xdr:colOff>838200</xdr:colOff>
      <xdr:row>1</xdr:row>
      <xdr:rowOff>123825</xdr:rowOff>
    </xdr:to>
    <xdr:pic>
      <xdr:nvPicPr>
        <xdr:cNvPr id="1026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66675"/>
          <a:ext cx="60483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K29" sqref="K29"/>
    </sheetView>
  </sheetViews>
  <sheetFormatPr defaultColWidth="8.85546875" defaultRowHeight="12.75" customHeight="1" x14ac:dyDescent="0.2"/>
  <cols>
    <col min="1" max="1" width="3.85546875" style="4" bestFit="1" customWidth="1"/>
    <col min="2" max="2" width="50.85546875" style="4" bestFit="1" customWidth="1"/>
    <col min="3" max="3" width="6.7109375" style="4" bestFit="1" customWidth="1"/>
    <col min="4" max="4" width="6" style="4" bestFit="1" customWidth="1"/>
    <col min="5" max="5" width="10.85546875" style="38" customWidth="1"/>
    <col min="6" max="6" width="12.7109375" style="38" customWidth="1"/>
    <col min="7" max="7" width="12.28515625" style="4" customWidth="1"/>
    <col min="8" max="16384" width="8.85546875" style="4"/>
  </cols>
  <sheetData>
    <row r="1" spans="1:6" ht="86.25" customHeight="1" x14ac:dyDescent="0.2"/>
    <row r="3" spans="1:6" ht="12.75" customHeight="1" x14ac:dyDescent="0.25">
      <c r="A3" s="97" t="s">
        <v>35</v>
      </c>
      <c r="B3" s="97"/>
      <c r="C3" s="97"/>
      <c r="D3" s="97"/>
      <c r="E3" s="97"/>
      <c r="F3" s="97"/>
    </row>
    <row r="5" spans="1:6" ht="24.75" customHeight="1" x14ac:dyDescent="0.2">
      <c r="A5" s="1" t="s">
        <v>0</v>
      </c>
      <c r="B5" s="2" t="s">
        <v>1</v>
      </c>
      <c r="C5" s="1" t="s">
        <v>2</v>
      </c>
      <c r="D5" s="1" t="s">
        <v>3</v>
      </c>
      <c r="E5" s="3" t="s">
        <v>4</v>
      </c>
      <c r="F5" s="3" t="s">
        <v>5</v>
      </c>
    </row>
    <row r="6" spans="1:6" ht="12.75" customHeight="1" x14ac:dyDescent="0.2">
      <c r="A6" s="5">
        <v>1</v>
      </c>
      <c r="B6" s="6" t="s">
        <v>16</v>
      </c>
      <c r="C6" s="7" t="s">
        <v>7</v>
      </c>
      <c r="D6" s="7">
        <v>700</v>
      </c>
      <c r="E6" s="8">
        <v>9.67</v>
      </c>
      <c r="F6" s="8">
        <f t="shared" ref="F6:F12" si="0">D6*E6</f>
        <v>6769</v>
      </c>
    </row>
    <row r="7" spans="1:6" ht="12.75" customHeight="1" x14ac:dyDescent="0.2">
      <c r="A7" s="5">
        <f t="shared" ref="A7:A12" si="1">A6+1</f>
        <v>2</v>
      </c>
      <c r="B7" s="6" t="s">
        <v>27</v>
      </c>
      <c r="C7" s="7" t="s">
        <v>7</v>
      </c>
      <c r="D7" s="7">
        <f>D6/2</f>
        <v>350</v>
      </c>
      <c r="E7" s="8">
        <v>4.6399999999999997</v>
      </c>
      <c r="F7" s="8">
        <f>D7*E7</f>
        <v>1624</v>
      </c>
    </row>
    <row r="8" spans="1:6" ht="12.75" customHeight="1" x14ac:dyDescent="0.2">
      <c r="A8" s="5">
        <f t="shared" si="1"/>
        <v>3</v>
      </c>
      <c r="B8" s="6" t="s">
        <v>29</v>
      </c>
      <c r="C8" s="7" t="s">
        <v>14</v>
      </c>
      <c r="D8" s="9">
        <v>110</v>
      </c>
      <c r="E8" s="8">
        <v>4000</v>
      </c>
      <c r="F8" s="8">
        <f t="shared" si="0"/>
        <v>440000</v>
      </c>
    </row>
    <row r="9" spans="1:6" ht="12.75" customHeight="1" x14ac:dyDescent="0.2">
      <c r="A9" s="5">
        <f t="shared" si="1"/>
        <v>4</v>
      </c>
      <c r="B9" s="6" t="s">
        <v>18</v>
      </c>
      <c r="C9" s="7" t="s">
        <v>7</v>
      </c>
      <c r="D9" s="9">
        <v>866</v>
      </c>
      <c r="E9" s="8">
        <v>139.5</v>
      </c>
      <c r="F9" s="8">
        <f t="shared" si="0"/>
        <v>120807</v>
      </c>
    </row>
    <row r="10" spans="1:6" ht="12.75" customHeight="1" x14ac:dyDescent="0.2">
      <c r="A10" s="5">
        <f t="shared" si="1"/>
        <v>5</v>
      </c>
      <c r="B10" s="6" t="s">
        <v>33</v>
      </c>
      <c r="C10" s="7" t="s">
        <v>6</v>
      </c>
      <c r="D10" s="7">
        <v>402</v>
      </c>
      <c r="E10" s="8">
        <v>0</v>
      </c>
      <c r="F10" s="8">
        <f t="shared" si="0"/>
        <v>0</v>
      </c>
    </row>
    <row r="11" spans="1:6" ht="12.75" customHeight="1" x14ac:dyDescent="0.2">
      <c r="A11" s="5">
        <f t="shared" si="1"/>
        <v>6</v>
      </c>
      <c r="B11" s="6" t="s">
        <v>26</v>
      </c>
      <c r="C11" s="7" t="s">
        <v>6</v>
      </c>
      <c r="D11" s="7">
        <v>30</v>
      </c>
      <c r="E11" s="8">
        <v>0</v>
      </c>
      <c r="F11" s="8">
        <f t="shared" si="0"/>
        <v>0</v>
      </c>
    </row>
    <row r="12" spans="1:6" ht="12.75" customHeight="1" x14ac:dyDescent="0.2">
      <c r="A12" s="5">
        <f t="shared" si="1"/>
        <v>7</v>
      </c>
      <c r="B12" s="10" t="s">
        <v>23</v>
      </c>
      <c r="C12" s="7" t="s">
        <v>8</v>
      </c>
      <c r="D12" s="7">
        <v>1</v>
      </c>
      <c r="E12" s="8">
        <v>12000</v>
      </c>
      <c r="F12" s="8">
        <f t="shared" si="0"/>
        <v>12000</v>
      </c>
    </row>
    <row r="13" spans="1:6" ht="12.75" customHeight="1" x14ac:dyDescent="0.2">
      <c r="A13" s="11"/>
      <c r="B13" s="12" t="s">
        <v>9</v>
      </c>
      <c r="C13" s="11"/>
      <c r="D13" s="11"/>
      <c r="E13" s="13"/>
      <c r="F13" s="13">
        <f>SUM(F6:F12)</f>
        <v>581200</v>
      </c>
    </row>
    <row r="14" spans="1:6" ht="12.75" customHeight="1" x14ac:dyDescent="0.2">
      <c r="A14" s="14"/>
      <c r="B14" s="15" t="s">
        <v>10</v>
      </c>
      <c r="C14" s="14"/>
      <c r="D14" s="14"/>
      <c r="E14" s="16"/>
      <c r="F14" s="16"/>
    </row>
    <row r="15" spans="1:6" ht="12.75" customHeight="1" x14ac:dyDescent="0.2">
      <c r="A15" s="7">
        <v>1</v>
      </c>
      <c r="B15" s="6" t="s">
        <v>24</v>
      </c>
      <c r="C15" s="7" t="s">
        <v>28</v>
      </c>
      <c r="D15" s="7">
        <v>2</v>
      </c>
      <c r="E15" s="8">
        <v>18000</v>
      </c>
      <c r="F15" s="8">
        <f>E15*D15</f>
        <v>36000</v>
      </c>
    </row>
    <row r="16" spans="1:6" ht="12.75" customHeight="1" x14ac:dyDescent="0.2">
      <c r="A16" s="7">
        <f>A15+1</f>
        <v>2</v>
      </c>
      <c r="B16" s="6" t="s">
        <v>25</v>
      </c>
      <c r="C16" s="7" t="s">
        <v>28</v>
      </c>
      <c r="D16" s="7">
        <v>1</v>
      </c>
      <c r="E16" s="8">
        <v>18000</v>
      </c>
      <c r="F16" s="8">
        <f>E16*D16</f>
        <v>18000</v>
      </c>
    </row>
    <row r="17" spans="1:8" s="22" customFormat="1" ht="12.75" customHeight="1" x14ac:dyDescent="0.2">
      <c r="A17" s="7">
        <f t="shared" ref="A17:A23" si="2">A16+1</f>
        <v>3</v>
      </c>
      <c r="B17" s="18" t="s">
        <v>19</v>
      </c>
      <c r="C17" s="19" t="s">
        <v>7</v>
      </c>
      <c r="D17" s="24">
        <v>700</v>
      </c>
      <c r="E17" s="20">
        <v>180</v>
      </c>
      <c r="F17" s="21">
        <f t="shared" ref="F17:F26" si="3">D17*E17</f>
        <v>126000</v>
      </c>
    </row>
    <row r="18" spans="1:8" s="22" customFormat="1" ht="12.75" customHeight="1" x14ac:dyDescent="0.2">
      <c r="A18" s="7">
        <f t="shared" si="2"/>
        <v>4</v>
      </c>
      <c r="B18" s="23" t="s">
        <v>17</v>
      </c>
      <c r="C18" s="19" t="s">
        <v>7</v>
      </c>
      <c r="D18" s="24">
        <v>700</v>
      </c>
      <c r="E18" s="25">
        <v>30</v>
      </c>
      <c r="F18" s="21">
        <f t="shared" si="3"/>
        <v>21000</v>
      </c>
    </row>
    <row r="19" spans="1:8" s="22" customFormat="1" ht="25.5" customHeight="1" x14ac:dyDescent="0.2">
      <c r="A19" s="7">
        <f t="shared" si="2"/>
        <v>5</v>
      </c>
      <c r="B19" s="39" t="s">
        <v>30</v>
      </c>
      <c r="C19" s="17" t="s">
        <v>7</v>
      </c>
      <c r="D19" s="24">
        <v>700</v>
      </c>
      <c r="E19" s="40">
        <v>150</v>
      </c>
      <c r="F19" s="41">
        <f t="shared" si="3"/>
        <v>105000</v>
      </c>
    </row>
    <row r="20" spans="1:8" s="22" customFormat="1" ht="12.75" customHeight="1" x14ac:dyDescent="0.2">
      <c r="A20" s="7">
        <f t="shared" si="2"/>
        <v>6</v>
      </c>
      <c r="B20" s="23" t="s">
        <v>20</v>
      </c>
      <c r="C20" s="17" t="s">
        <v>7</v>
      </c>
      <c r="D20" s="24">
        <v>200</v>
      </c>
      <c r="E20" s="25">
        <v>1000</v>
      </c>
      <c r="F20" s="21">
        <f>D20*E20</f>
        <v>200000</v>
      </c>
    </row>
    <row r="21" spans="1:8" s="22" customFormat="1" ht="24.75" customHeight="1" x14ac:dyDescent="0.2">
      <c r="A21" s="7">
        <f t="shared" si="2"/>
        <v>7</v>
      </c>
      <c r="B21" s="39" t="s">
        <v>34</v>
      </c>
      <c r="C21" s="17" t="s">
        <v>14</v>
      </c>
      <c r="D21" s="24">
        <v>600</v>
      </c>
      <c r="E21" s="42">
        <v>220</v>
      </c>
      <c r="F21" s="21">
        <f>D21*E21</f>
        <v>132000</v>
      </c>
      <c r="H21" s="43"/>
    </row>
    <row r="22" spans="1:8" s="22" customFormat="1" ht="25.5" x14ac:dyDescent="0.2">
      <c r="A22" s="7">
        <f t="shared" si="2"/>
        <v>8</v>
      </c>
      <c r="B22" s="39" t="s">
        <v>15</v>
      </c>
      <c r="C22" s="19" t="s">
        <v>7</v>
      </c>
      <c r="D22" s="24">
        <v>700</v>
      </c>
      <c r="E22" s="40">
        <v>280</v>
      </c>
      <c r="F22" s="21">
        <f t="shared" si="3"/>
        <v>196000</v>
      </c>
    </row>
    <row r="23" spans="1:8" s="22" customFormat="1" ht="12.75" customHeight="1" x14ac:dyDescent="0.2">
      <c r="A23" s="7">
        <f t="shared" si="2"/>
        <v>9</v>
      </c>
      <c r="B23" s="26" t="s">
        <v>32</v>
      </c>
      <c r="C23" s="19" t="s">
        <v>7</v>
      </c>
      <c r="D23" s="24">
        <v>700</v>
      </c>
      <c r="E23" s="20">
        <v>25</v>
      </c>
      <c r="F23" s="21">
        <f t="shared" si="3"/>
        <v>17500</v>
      </c>
    </row>
    <row r="24" spans="1:8" s="22" customFormat="1" ht="12.75" customHeight="1" x14ac:dyDescent="0.2">
      <c r="A24" s="7">
        <f>A23+1</f>
        <v>10</v>
      </c>
      <c r="B24" s="26" t="s">
        <v>31</v>
      </c>
      <c r="C24" s="19" t="s">
        <v>7</v>
      </c>
      <c r="D24" s="24">
        <v>350</v>
      </c>
      <c r="E24" s="20">
        <v>8</v>
      </c>
      <c r="F24" s="21">
        <f>D24*E24</f>
        <v>2800</v>
      </c>
    </row>
    <row r="25" spans="1:8" s="22" customFormat="1" ht="12.75" customHeight="1" x14ac:dyDescent="0.2">
      <c r="A25" s="7">
        <f>A24+1</f>
        <v>11</v>
      </c>
      <c r="B25" s="26" t="s">
        <v>21</v>
      </c>
      <c r="C25" s="7" t="s">
        <v>28</v>
      </c>
      <c r="D25" s="24">
        <v>3</v>
      </c>
      <c r="E25" s="20">
        <v>10000</v>
      </c>
      <c r="F25" s="21">
        <f>D25*E25</f>
        <v>30000</v>
      </c>
    </row>
    <row r="26" spans="1:8" s="22" customFormat="1" ht="12.75" customHeight="1" x14ac:dyDescent="0.2">
      <c r="A26" s="7">
        <f>A25+1</f>
        <v>12</v>
      </c>
      <c r="B26" s="26" t="s">
        <v>22</v>
      </c>
      <c r="C26" s="7" t="s">
        <v>28</v>
      </c>
      <c r="D26" s="24">
        <v>6</v>
      </c>
      <c r="E26" s="20">
        <v>2300</v>
      </c>
      <c r="F26" s="21">
        <f t="shared" si="3"/>
        <v>13800</v>
      </c>
    </row>
    <row r="27" spans="1:8" s="22" customFormat="1" ht="12.75" customHeight="1" x14ac:dyDescent="0.2">
      <c r="A27" s="17"/>
      <c r="B27" s="26" t="s">
        <v>11</v>
      </c>
      <c r="C27" s="19"/>
      <c r="D27" s="19"/>
      <c r="E27" s="27"/>
      <c r="F27" s="28">
        <f>SUM(F15:F26)</f>
        <v>898100</v>
      </c>
    </row>
    <row r="28" spans="1:8" s="22" customFormat="1" ht="12.75" customHeight="1" x14ac:dyDescent="0.2">
      <c r="A28" s="29"/>
      <c r="B28" s="30" t="s">
        <v>12</v>
      </c>
      <c r="C28" s="29"/>
      <c r="D28" s="29"/>
      <c r="E28" s="31"/>
      <c r="F28" s="32">
        <f>F27+F13</f>
        <v>1479300</v>
      </c>
    </row>
    <row r="29" spans="1:8" s="22" customFormat="1" ht="12.75" customHeight="1" x14ac:dyDescent="0.2">
      <c r="A29" s="33"/>
      <c r="B29" s="34" t="s">
        <v>13</v>
      </c>
      <c r="C29" s="35"/>
      <c r="D29" s="35"/>
      <c r="E29" s="36"/>
      <c r="F29" s="37">
        <f>F28/118*18</f>
        <v>225655.93220338985</v>
      </c>
    </row>
  </sheetData>
  <mergeCells count="1">
    <mergeCell ref="A3:F3"/>
  </mergeCells>
  <phoneticPr fontId="6" type="noConversion"/>
  <pageMargins left="0.7" right="0.7" top="0.75" bottom="0.75" header="0.3" footer="0.3"/>
  <pageSetup paperSize="9" scale="96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7"/>
  <sheetViews>
    <sheetView tabSelected="1" workbookViewId="0">
      <selection activeCell="B3" sqref="B3:F3"/>
    </sheetView>
  </sheetViews>
  <sheetFormatPr defaultColWidth="8.85546875" defaultRowHeight="12.75" x14ac:dyDescent="0.2"/>
  <cols>
    <col min="1" max="1" width="5.5703125" style="59" customWidth="1"/>
    <col min="2" max="2" width="80.140625" style="59" customWidth="1"/>
    <col min="3" max="3" width="6.7109375" style="59" bestFit="1" customWidth="1"/>
    <col min="4" max="4" width="14.5703125" style="61" bestFit="1" customWidth="1"/>
    <col min="5" max="5" width="13" style="60" customWidth="1"/>
    <col min="6" max="6" width="12.7109375" style="59" bestFit="1" customWidth="1"/>
    <col min="7" max="16384" width="8.85546875" style="59"/>
  </cols>
  <sheetData>
    <row r="2" spans="1:6" ht="15.75" customHeight="1" x14ac:dyDescent="0.25">
      <c r="D2" s="60"/>
      <c r="E2" s="98" t="s">
        <v>117</v>
      </c>
      <c r="F2" s="99"/>
    </row>
    <row r="3" spans="1:6" ht="21.75" customHeight="1" x14ac:dyDescent="0.25">
      <c r="B3" s="104" t="s">
        <v>102</v>
      </c>
      <c r="C3" s="105"/>
      <c r="D3" s="106"/>
      <c r="E3" s="106"/>
      <c r="F3" s="106"/>
    </row>
    <row r="5" spans="1:6" ht="15.75" x14ac:dyDescent="0.25">
      <c r="A5" s="102" t="s">
        <v>103</v>
      </c>
      <c r="B5" s="102"/>
      <c r="C5" s="102"/>
      <c r="D5" s="102"/>
      <c r="E5" s="95"/>
    </row>
    <row r="6" spans="1:6" s="55" customFormat="1" ht="64.5" customHeight="1" x14ac:dyDescent="0.2">
      <c r="A6" s="103" t="s">
        <v>109</v>
      </c>
      <c r="B6" s="103"/>
      <c r="C6" s="103"/>
      <c r="D6" s="103"/>
      <c r="E6" s="96"/>
    </row>
    <row r="7" spans="1:6" s="56" customFormat="1" ht="51" x14ac:dyDescent="0.2">
      <c r="A7" s="44" t="s">
        <v>38</v>
      </c>
      <c r="B7" s="44" t="s">
        <v>51</v>
      </c>
      <c r="C7" s="45" t="s">
        <v>100</v>
      </c>
      <c r="D7" s="52" t="s">
        <v>82</v>
      </c>
      <c r="E7" s="52" t="s">
        <v>110</v>
      </c>
      <c r="F7" s="52" t="s">
        <v>111</v>
      </c>
    </row>
    <row r="8" spans="1:6" s="66" customFormat="1" x14ac:dyDescent="0.2">
      <c r="A8" s="62" t="s">
        <v>40</v>
      </c>
      <c r="B8" s="63" t="s">
        <v>66</v>
      </c>
      <c r="C8" s="64"/>
      <c r="D8" s="65">
        <v>2319</v>
      </c>
      <c r="E8" s="65"/>
      <c r="F8" s="65"/>
    </row>
    <row r="9" spans="1:6" s="71" customFormat="1" x14ac:dyDescent="0.2">
      <c r="A9" s="67" t="s">
        <v>52</v>
      </c>
      <c r="B9" s="68" t="s">
        <v>79</v>
      </c>
      <c r="C9" s="69" t="s">
        <v>14</v>
      </c>
      <c r="D9" s="70">
        <v>2319</v>
      </c>
      <c r="E9" s="70"/>
      <c r="F9" s="70"/>
    </row>
    <row r="10" spans="1:6" s="71" customFormat="1" x14ac:dyDescent="0.2">
      <c r="A10" s="67" t="s">
        <v>80</v>
      </c>
      <c r="B10" s="68" t="s">
        <v>115</v>
      </c>
      <c r="C10" s="69" t="s">
        <v>14</v>
      </c>
      <c r="D10" s="70">
        <v>2319</v>
      </c>
      <c r="E10" s="70"/>
      <c r="F10" s="70"/>
    </row>
    <row r="11" spans="1:6" s="71" customFormat="1" x14ac:dyDescent="0.2">
      <c r="A11" s="67" t="s">
        <v>81</v>
      </c>
      <c r="B11" s="68" t="s">
        <v>114</v>
      </c>
      <c r="C11" s="69" t="s">
        <v>14</v>
      </c>
      <c r="D11" s="70">
        <v>2319</v>
      </c>
      <c r="E11" s="70"/>
      <c r="F11" s="70"/>
    </row>
    <row r="12" spans="1:6" s="66" customFormat="1" x14ac:dyDescent="0.2">
      <c r="A12" s="72" t="s">
        <v>94</v>
      </c>
      <c r="B12" s="73" t="s">
        <v>67</v>
      </c>
      <c r="C12" s="74" t="s">
        <v>7</v>
      </c>
      <c r="D12" s="75">
        <f>D20+D28+D35</f>
        <v>2030</v>
      </c>
      <c r="E12" s="75"/>
      <c r="F12" s="75"/>
    </row>
    <row r="13" spans="1:6" s="66" customFormat="1" x14ac:dyDescent="0.2">
      <c r="A13" s="72" t="s">
        <v>116</v>
      </c>
      <c r="B13" s="76" t="s">
        <v>92</v>
      </c>
      <c r="C13" s="1"/>
      <c r="D13" s="54"/>
      <c r="E13" s="54"/>
      <c r="F13" s="54"/>
    </row>
    <row r="14" spans="1:6" s="66" customFormat="1" x14ac:dyDescent="0.2">
      <c r="A14" s="49"/>
      <c r="B14" s="77"/>
      <c r="C14" s="1"/>
      <c r="D14" s="54"/>
      <c r="E14" s="54"/>
      <c r="F14" s="54"/>
    </row>
    <row r="15" spans="1:6" s="66" customFormat="1" x14ac:dyDescent="0.2">
      <c r="A15" s="48" t="s">
        <v>42</v>
      </c>
      <c r="B15" s="46" t="s">
        <v>64</v>
      </c>
      <c r="C15" s="78" t="s">
        <v>7</v>
      </c>
      <c r="D15" s="79">
        <v>2549</v>
      </c>
      <c r="E15" s="79"/>
      <c r="F15" s="79"/>
    </row>
    <row r="16" spans="1:6" s="66" customFormat="1" x14ac:dyDescent="0.2">
      <c r="A16" s="51" t="s">
        <v>41</v>
      </c>
      <c r="B16" s="80" t="s">
        <v>113</v>
      </c>
      <c r="C16" s="81" t="s">
        <v>7</v>
      </c>
      <c r="D16" s="82">
        <v>2549</v>
      </c>
      <c r="E16" s="82"/>
      <c r="F16" s="82"/>
    </row>
    <row r="17" spans="1:6" s="66" customFormat="1" x14ac:dyDescent="0.2">
      <c r="A17" s="51" t="s">
        <v>43</v>
      </c>
      <c r="B17" s="80" t="s">
        <v>68</v>
      </c>
      <c r="C17" s="81" t="s">
        <v>7</v>
      </c>
      <c r="D17" s="82">
        <v>2549</v>
      </c>
      <c r="E17" s="82"/>
      <c r="F17" s="82"/>
    </row>
    <row r="18" spans="1:6" s="66" customFormat="1" x14ac:dyDescent="0.2">
      <c r="A18" s="51" t="s">
        <v>69</v>
      </c>
      <c r="B18" s="76" t="s">
        <v>92</v>
      </c>
      <c r="C18" s="81"/>
      <c r="D18" s="82"/>
      <c r="E18" s="82"/>
      <c r="F18" s="82"/>
    </row>
    <row r="19" spans="1:6" s="66" customFormat="1" x14ac:dyDescent="0.2">
      <c r="A19" s="51"/>
      <c r="B19" s="76"/>
      <c r="C19" s="81"/>
      <c r="D19" s="82"/>
      <c r="E19" s="82"/>
      <c r="F19" s="82"/>
    </row>
    <row r="20" spans="1:6" s="66" customFormat="1" x14ac:dyDescent="0.2">
      <c r="A20" s="48" t="s">
        <v>44</v>
      </c>
      <c r="B20" s="46" t="s">
        <v>61</v>
      </c>
      <c r="C20" s="78" t="s">
        <v>7</v>
      </c>
      <c r="D20" s="79">
        <v>1382</v>
      </c>
      <c r="E20" s="79"/>
      <c r="F20" s="79"/>
    </row>
    <row r="21" spans="1:6" ht="25.5" x14ac:dyDescent="0.2">
      <c r="A21" s="51" t="s">
        <v>53</v>
      </c>
      <c r="B21" s="47" t="s">
        <v>86</v>
      </c>
      <c r="C21" s="74" t="s">
        <v>14</v>
      </c>
      <c r="D21" s="83">
        <f>D20*0.4</f>
        <v>552.80000000000007</v>
      </c>
      <c r="E21" s="83"/>
      <c r="F21" s="83"/>
    </row>
    <row r="22" spans="1:6" x14ac:dyDescent="0.2">
      <c r="A22" s="51" t="s">
        <v>54</v>
      </c>
      <c r="B22" s="53" t="s">
        <v>93</v>
      </c>
      <c r="C22" s="81" t="s">
        <v>7</v>
      </c>
      <c r="D22" s="83">
        <v>1382</v>
      </c>
      <c r="E22" s="83"/>
      <c r="F22" s="83"/>
    </row>
    <row r="23" spans="1:6" x14ac:dyDescent="0.2">
      <c r="A23" s="51" t="s">
        <v>70</v>
      </c>
      <c r="B23" s="53" t="s">
        <v>89</v>
      </c>
      <c r="C23" s="74" t="s">
        <v>14</v>
      </c>
      <c r="D23" s="83">
        <f>D20*0.15</f>
        <v>207.29999999999998</v>
      </c>
      <c r="E23" s="83"/>
      <c r="F23" s="83"/>
    </row>
    <row r="24" spans="1:6" s="84" customFormat="1" ht="25.5" x14ac:dyDescent="0.25">
      <c r="A24" s="51" t="s">
        <v>83</v>
      </c>
      <c r="B24" s="53" t="s">
        <v>87</v>
      </c>
      <c r="C24" s="74" t="str">
        <f>C20</f>
        <v>м2</v>
      </c>
      <c r="D24" s="82">
        <f>D20</f>
        <v>1382</v>
      </c>
      <c r="E24" s="82"/>
      <c r="F24" s="82"/>
    </row>
    <row r="25" spans="1:6" s="84" customFormat="1" ht="25.5" x14ac:dyDescent="0.25">
      <c r="A25" s="51" t="s">
        <v>84</v>
      </c>
      <c r="B25" s="53" t="s">
        <v>88</v>
      </c>
      <c r="C25" s="74" t="str">
        <f>C20</f>
        <v>м2</v>
      </c>
      <c r="D25" s="82">
        <f>D20</f>
        <v>1382</v>
      </c>
      <c r="E25" s="82"/>
      <c r="F25" s="82"/>
    </row>
    <row r="26" spans="1:6" s="84" customFormat="1" ht="15" x14ac:dyDescent="0.25">
      <c r="A26" s="51" t="s">
        <v>85</v>
      </c>
      <c r="B26" s="76" t="s">
        <v>92</v>
      </c>
      <c r="C26" s="85"/>
      <c r="D26" s="86"/>
      <c r="E26" s="86"/>
      <c r="F26" s="86"/>
    </row>
    <row r="27" spans="1:6" s="84" customFormat="1" ht="15" x14ac:dyDescent="0.25">
      <c r="A27" s="57"/>
      <c r="B27" s="87"/>
      <c r="C27" s="85"/>
      <c r="D27" s="86"/>
      <c r="E27" s="86"/>
      <c r="F27" s="86"/>
    </row>
    <row r="28" spans="1:6" x14ac:dyDescent="0.2">
      <c r="A28" s="48" t="s">
        <v>46</v>
      </c>
      <c r="B28" s="46" t="s">
        <v>62</v>
      </c>
      <c r="C28" s="78" t="s">
        <v>7</v>
      </c>
      <c r="D28" s="79">
        <v>519</v>
      </c>
      <c r="E28" s="79"/>
      <c r="F28" s="79"/>
    </row>
    <row r="29" spans="1:6" s="84" customFormat="1" ht="25.5" x14ac:dyDescent="0.25">
      <c r="A29" s="50" t="s">
        <v>55</v>
      </c>
      <c r="B29" s="47" t="s">
        <v>90</v>
      </c>
      <c r="C29" s="74" t="s">
        <v>14</v>
      </c>
      <c r="D29" s="83">
        <f>D28*0.35</f>
        <v>181.64999999999998</v>
      </c>
      <c r="E29" s="83"/>
      <c r="F29" s="83"/>
    </row>
    <row r="30" spans="1:6" s="84" customFormat="1" ht="15" x14ac:dyDescent="0.25">
      <c r="A30" s="50" t="s">
        <v>56</v>
      </c>
      <c r="B30" s="53" t="s">
        <v>93</v>
      </c>
      <c r="C30" s="81" t="s">
        <v>7</v>
      </c>
      <c r="D30" s="83">
        <v>519</v>
      </c>
      <c r="E30" s="83"/>
      <c r="F30" s="83"/>
    </row>
    <row r="31" spans="1:6" s="84" customFormat="1" ht="25.5" x14ac:dyDescent="0.25">
      <c r="A31" s="50" t="s">
        <v>76</v>
      </c>
      <c r="B31" s="47" t="s">
        <v>91</v>
      </c>
      <c r="C31" s="81" t="s">
        <v>14</v>
      </c>
      <c r="D31" s="83">
        <f>D28*0.12</f>
        <v>62.28</v>
      </c>
      <c r="E31" s="83"/>
      <c r="F31" s="83"/>
    </row>
    <row r="32" spans="1:6" s="84" customFormat="1" ht="25.5" x14ac:dyDescent="0.25">
      <c r="A32" s="50" t="s">
        <v>77</v>
      </c>
      <c r="B32" s="53" t="s">
        <v>95</v>
      </c>
      <c r="C32" s="74" t="s">
        <v>7</v>
      </c>
      <c r="D32" s="83">
        <v>519</v>
      </c>
      <c r="E32" s="83"/>
      <c r="F32" s="83"/>
    </row>
    <row r="33" spans="1:6" s="84" customFormat="1" ht="15" x14ac:dyDescent="0.25">
      <c r="A33" s="50" t="s">
        <v>78</v>
      </c>
      <c r="B33" s="76" t="s">
        <v>92</v>
      </c>
      <c r="C33" s="85"/>
      <c r="D33" s="86"/>
      <c r="E33" s="86"/>
      <c r="F33" s="86"/>
    </row>
    <row r="34" spans="1:6" s="84" customFormat="1" ht="15" x14ac:dyDescent="0.25">
      <c r="A34" s="85"/>
      <c r="B34" s="87"/>
      <c r="C34" s="85"/>
      <c r="D34" s="86"/>
      <c r="E34" s="86"/>
      <c r="F34" s="86"/>
    </row>
    <row r="35" spans="1:6" x14ac:dyDescent="0.2">
      <c r="A35" s="48" t="s">
        <v>45</v>
      </c>
      <c r="B35" s="46" t="s">
        <v>63</v>
      </c>
      <c r="C35" s="78" t="s">
        <v>7</v>
      </c>
      <c r="D35" s="79">
        <v>129</v>
      </c>
      <c r="E35" s="79"/>
      <c r="F35" s="79"/>
    </row>
    <row r="36" spans="1:6" s="84" customFormat="1" ht="25.5" x14ac:dyDescent="0.25">
      <c r="A36" s="51" t="s">
        <v>57</v>
      </c>
      <c r="B36" s="47" t="s">
        <v>90</v>
      </c>
      <c r="C36" s="74" t="s">
        <v>14</v>
      </c>
      <c r="D36" s="83">
        <f>D35*0.35</f>
        <v>45.15</v>
      </c>
      <c r="E36" s="83"/>
      <c r="F36" s="83"/>
    </row>
    <row r="37" spans="1:6" s="84" customFormat="1" ht="15" x14ac:dyDescent="0.25">
      <c r="A37" s="51" t="s">
        <v>58</v>
      </c>
      <c r="B37" s="53" t="s">
        <v>93</v>
      </c>
      <c r="C37" s="81" t="s">
        <v>7</v>
      </c>
      <c r="D37" s="83">
        <v>129</v>
      </c>
      <c r="E37" s="83"/>
      <c r="F37" s="83"/>
    </row>
    <row r="38" spans="1:6" s="84" customFormat="1" ht="25.5" x14ac:dyDescent="0.25">
      <c r="A38" s="51" t="s">
        <v>73</v>
      </c>
      <c r="B38" s="47" t="s">
        <v>91</v>
      </c>
      <c r="C38" s="74" t="s">
        <v>14</v>
      </c>
      <c r="D38" s="83">
        <f>D35*0.12</f>
        <v>15.479999999999999</v>
      </c>
      <c r="E38" s="83"/>
      <c r="F38" s="83"/>
    </row>
    <row r="39" spans="1:6" s="84" customFormat="1" ht="25.5" x14ac:dyDescent="0.25">
      <c r="A39" s="51" t="s">
        <v>74</v>
      </c>
      <c r="B39" s="53" t="s">
        <v>95</v>
      </c>
      <c r="C39" s="74" t="s">
        <v>7</v>
      </c>
      <c r="D39" s="83">
        <v>129</v>
      </c>
      <c r="E39" s="83"/>
      <c r="F39" s="83"/>
    </row>
    <row r="40" spans="1:6" s="84" customFormat="1" ht="15" x14ac:dyDescent="0.25">
      <c r="A40" s="51" t="s">
        <v>75</v>
      </c>
      <c r="B40" s="76" t="s">
        <v>92</v>
      </c>
      <c r="C40" s="85"/>
      <c r="D40" s="86"/>
      <c r="E40" s="86"/>
      <c r="F40" s="86"/>
    </row>
    <row r="41" spans="1:6" s="84" customFormat="1" ht="15" x14ac:dyDescent="0.25">
      <c r="A41" s="58"/>
      <c r="B41" s="87"/>
      <c r="C41" s="85"/>
      <c r="D41" s="86"/>
      <c r="E41" s="86"/>
      <c r="F41" s="86"/>
    </row>
    <row r="42" spans="1:6" x14ac:dyDescent="0.2">
      <c r="A42" s="48" t="s">
        <v>47</v>
      </c>
      <c r="B42" s="88" t="s">
        <v>37</v>
      </c>
      <c r="C42" s="78" t="s">
        <v>39</v>
      </c>
      <c r="D42" s="79">
        <f>421+282</f>
        <v>703</v>
      </c>
      <c r="E42" s="79"/>
      <c r="F42" s="79"/>
    </row>
    <row r="43" spans="1:6" s="66" customFormat="1" ht="25.5" x14ac:dyDescent="0.2">
      <c r="A43" s="51" t="s">
        <v>48</v>
      </c>
      <c r="B43" s="73" t="s">
        <v>96</v>
      </c>
      <c r="C43" s="81" t="s">
        <v>36</v>
      </c>
      <c r="D43" s="82">
        <v>421</v>
      </c>
      <c r="E43" s="82"/>
      <c r="F43" s="82"/>
    </row>
    <row r="44" spans="1:6" s="66" customFormat="1" ht="25.5" x14ac:dyDescent="0.2">
      <c r="A44" s="51" t="s">
        <v>59</v>
      </c>
      <c r="B44" s="73" t="s">
        <v>97</v>
      </c>
      <c r="C44" s="81" t="s">
        <v>36</v>
      </c>
      <c r="D44" s="83">
        <v>282</v>
      </c>
      <c r="E44" s="83"/>
      <c r="F44" s="83"/>
    </row>
    <row r="45" spans="1:6" s="66" customFormat="1" x14ac:dyDescent="0.2">
      <c r="A45" s="51" t="s">
        <v>72</v>
      </c>
      <c r="B45" s="76" t="s">
        <v>92</v>
      </c>
      <c r="C45" s="69"/>
      <c r="D45" s="70"/>
      <c r="E45" s="70"/>
      <c r="F45" s="70"/>
    </row>
    <row r="46" spans="1:6" x14ac:dyDescent="0.2">
      <c r="A46" s="58"/>
      <c r="B46" s="87"/>
      <c r="C46" s="85"/>
      <c r="D46" s="86"/>
      <c r="E46" s="86"/>
      <c r="F46" s="86"/>
    </row>
    <row r="47" spans="1:6" ht="14.25" x14ac:dyDescent="0.2">
      <c r="A47" s="48" t="s">
        <v>49</v>
      </c>
      <c r="B47" s="88" t="s">
        <v>65</v>
      </c>
      <c r="C47" s="89"/>
      <c r="D47" s="90"/>
      <c r="E47" s="90"/>
      <c r="F47" s="90"/>
    </row>
    <row r="48" spans="1:6" ht="25.5" x14ac:dyDescent="0.2">
      <c r="A48" s="51" t="s">
        <v>50</v>
      </c>
      <c r="B48" s="73" t="s">
        <v>98</v>
      </c>
      <c r="C48" s="74" t="s">
        <v>28</v>
      </c>
      <c r="D48" s="91">
        <v>4</v>
      </c>
      <c r="E48" s="91"/>
      <c r="F48" s="91"/>
    </row>
    <row r="49" spans="1:6" x14ac:dyDescent="0.2">
      <c r="A49" s="51" t="s">
        <v>60</v>
      </c>
      <c r="B49" s="92" t="s">
        <v>99</v>
      </c>
      <c r="C49" s="74" t="s">
        <v>28</v>
      </c>
      <c r="D49" s="91">
        <v>4</v>
      </c>
      <c r="E49" s="91"/>
      <c r="F49" s="91"/>
    </row>
    <row r="50" spans="1:6" x14ac:dyDescent="0.2">
      <c r="A50" s="51" t="s">
        <v>71</v>
      </c>
      <c r="B50" s="92" t="s">
        <v>101</v>
      </c>
      <c r="C50" s="74" t="s">
        <v>28</v>
      </c>
      <c r="D50" s="91">
        <v>25</v>
      </c>
      <c r="E50" s="91"/>
      <c r="F50" s="91"/>
    </row>
    <row r="51" spans="1:6" x14ac:dyDescent="0.2">
      <c r="A51" s="51"/>
      <c r="B51" s="94" t="s">
        <v>107</v>
      </c>
      <c r="C51" s="85"/>
      <c r="D51" s="86"/>
      <c r="E51" s="86"/>
      <c r="F51" s="86"/>
    </row>
    <row r="52" spans="1:6" x14ac:dyDescent="0.2">
      <c r="A52" s="51"/>
      <c r="B52" s="94" t="s">
        <v>108</v>
      </c>
      <c r="C52" s="85"/>
      <c r="D52" s="86"/>
      <c r="E52" s="86"/>
      <c r="F52" s="86"/>
    </row>
    <row r="53" spans="1:6" x14ac:dyDescent="0.2">
      <c r="A53" s="51"/>
      <c r="B53" s="94" t="s">
        <v>112</v>
      </c>
      <c r="C53" s="85"/>
      <c r="D53" s="86"/>
      <c r="E53" s="86"/>
      <c r="F53" s="86"/>
    </row>
    <row r="55" spans="1:6" ht="21.75" customHeight="1" x14ac:dyDescent="0.25">
      <c r="B55" s="93" t="s">
        <v>118</v>
      </c>
      <c r="C55" s="100" t="s">
        <v>119</v>
      </c>
      <c r="D55" s="101"/>
      <c r="E55" s="101"/>
    </row>
    <row r="56" spans="1:6" ht="22.5" customHeight="1" x14ac:dyDescent="0.2">
      <c r="B56" s="93" t="s">
        <v>104</v>
      </c>
    </row>
    <row r="57" spans="1:6" ht="20.25" customHeight="1" x14ac:dyDescent="0.25">
      <c r="B57" s="93" t="s">
        <v>105</v>
      </c>
      <c r="C57" s="100" t="s">
        <v>106</v>
      </c>
      <c r="D57" s="101"/>
      <c r="E57" s="101"/>
    </row>
  </sheetData>
  <mergeCells count="6">
    <mergeCell ref="E2:F2"/>
    <mergeCell ref="C57:E57"/>
    <mergeCell ref="A5:D5"/>
    <mergeCell ref="A6:D6"/>
    <mergeCell ref="B3:F3"/>
    <mergeCell ref="C55:E55"/>
  </mergeCells>
  <pageMargins left="0.23622047244094491" right="0.23622047244094491" top="0.35433070866141736" bottom="0.35433070866141736" header="0.19685039370078741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Благоустройство</vt:lpstr>
      <vt:lpstr>Благоустройство!Область_печати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2015-06-22T14:17:46Z</cp:lastPrinted>
  <dcterms:created xsi:type="dcterms:W3CDTF">2006-09-16T00:00:00Z</dcterms:created>
  <dcterms:modified xsi:type="dcterms:W3CDTF">2016-03-10T14:06:33Z</dcterms:modified>
</cp:coreProperties>
</file>